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3_ncr:1_{DDBAE5F1-5AC9-477E-B7FD-30B5656AC9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РБ на год (КЦСР)" sheetId="2" r:id="rId1"/>
  </sheets>
  <calcPr calcId="191029"/>
</workbook>
</file>

<file path=xl/calcChain.xml><?xml version="1.0" encoding="utf-8"?>
<calcChain xmlns="http://schemas.openxmlformats.org/spreadsheetml/2006/main">
  <c r="L10" i="2" l="1"/>
  <c r="M10" i="2"/>
  <c r="L11" i="2"/>
  <c r="M11" i="2"/>
  <c r="L12" i="2"/>
  <c r="M12" i="2"/>
  <c r="L13" i="2"/>
  <c r="M13" i="2"/>
  <c r="L14" i="2"/>
  <c r="L15" i="2"/>
  <c r="L16" i="2"/>
  <c r="M16" i="2"/>
  <c r="L17" i="2"/>
  <c r="M17" i="2"/>
  <c r="L18" i="2"/>
  <c r="M18" i="2"/>
  <c r="L19" i="2"/>
  <c r="M19" i="2"/>
  <c r="L20" i="2"/>
  <c r="M20" i="2"/>
  <c r="L21" i="2"/>
  <c r="L22" i="2"/>
  <c r="M22" i="2"/>
  <c r="L23" i="2"/>
  <c r="L24" i="2"/>
  <c r="M24" i="2"/>
  <c r="L25" i="2"/>
  <c r="L26" i="2"/>
  <c r="L27" i="2"/>
  <c r="M27" i="2"/>
  <c r="L28" i="2"/>
  <c r="M28" i="2"/>
  <c r="L29" i="2"/>
  <c r="L30" i="2"/>
  <c r="M30" i="2"/>
  <c r="M9" i="2"/>
  <c r="L9" i="2"/>
  <c r="I10" i="2"/>
  <c r="J10" i="2"/>
  <c r="I11" i="2"/>
  <c r="J11" i="2"/>
  <c r="I12" i="2"/>
  <c r="J12" i="2"/>
  <c r="I13" i="2"/>
  <c r="J13" i="2"/>
  <c r="I14" i="2"/>
  <c r="I15" i="2"/>
  <c r="I16" i="2"/>
  <c r="J16" i="2"/>
  <c r="I17" i="2"/>
  <c r="J17" i="2"/>
  <c r="I18" i="2"/>
  <c r="J18" i="2"/>
  <c r="I19" i="2"/>
  <c r="J19" i="2"/>
  <c r="I20" i="2"/>
  <c r="J20" i="2"/>
  <c r="I21" i="2"/>
  <c r="I22" i="2"/>
  <c r="J22" i="2"/>
  <c r="I23" i="2"/>
  <c r="I24" i="2"/>
  <c r="J24" i="2"/>
  <c r="I25" i="2"/>
  <c r="I26" i="2"/>
  <c r="I27" i="2"/>
  <c r="J27" i="2"/>
  <c r="I28" i="2"/>
  <c r="J28" i="2"/>
  <c r="I29" i="2"/>
  <c r="I30" i="2"/>
  <c r="J30" i="2"/>
  <c r="J9" i="2"/>
  <c r="I9" i="2"/>
  <c r="F10" i="2"/>
  <c r="G10" i="2"/>
  <c r="F11" i="2"/>
  <c r="G11" i="2"/>
  <c r="F12" i="2"/>
  <c r="G12" i="2"/>
  <c r="F13" i="2"/>
  <c r="G13" i="2"/>
  <c r="F14" i="2"/>
  <c r="F15" i="2"/>
  <c r="F16" i="2"/>
  <c r="G16" i="2"/>
  <c r="F17" i="2"/>
  <c r="G17" i="2"/>
  <c r="F18" i="2"/>
  <c r="G18" i="2"/>
  <c r="F19" i="2"/>
  <c r="G19" i="2"/>
  <c r="F20" i="2"/>
  <c r="G20" i="2"/>
  <c r="F21" i="2"/>
  <c r="F22" i="2"/>
  <c r="G22" i="2"/>
  <c r="F23" i="2"/>
  <c r="F24" i="2"/>
  <c r="G24" i="2"/>
  <c r="F25" i="2"/>
  <c r="F26" i="2"/>
  <c r="F27" i="2"/>
  <c r="G27" i="2"/>
  <c r="F28" i="2"/>
  <c r="G28" i="2"/>
  <c r="F29" i="2"/>
  <c r="F30" i="2"/>
  <c r="G30" i="2"/>
  <c r="D15" i="2"/>
  <c r="G15" i="2" s="1"/>
  <c r="D21" i="2"/>
  <c r="G21" i="2" s="1"/>
  <c r="M21" i="2" l="1"/>
  <c r="M15" i="2"/>
  <c r="J21" i="2"/>
  <c r="J15" i="2"/>
  <c r="D23" i="2"/>
  <c r="D25" i="2"/>
  <c r="J25" i="2" l="1"/>
  <c r="M25" i="2"/>
  <c r="G25" i="2"/>
  <c r="M23" i="2"/>
  <c r="J23" i="2"/>
  <c r="G23" i="2"/>
  <c r="D29" i="2"/>
  <c r="D14" i="2"/>
  <c r="G9" i="2"/>
  <c r="F9" i="2"/>
  <c r="C31" i="2"/>
  <c r="M29" i="2" l="1"/>
  <c r="J29" i="2"/>
  <c r="G29" i="2"/>
  <c r="J14" i="2"/>
  <c r="M14" i="2"/>
  <c r="G14" i="2"/>
  <c r="D31" i="2"/>
  <c r="K31" i="2"/>
  <c r="H31" i="2"/>
  <c r="E31" i="2"/>
  <c r="M31" i="2" l="1"/>
  <c r="L31" i="2"/>
  <c r="J31" i="2"/>
  <c r="I31" i="2"/>
  <c r="G31" i="2"/>
  <c r="F31" i="2"/>
</calcChain>
</file>

<file path=xl/sharedStrings.xml><?xml version="1.0" encoding="utf-8"?>
<sst xmlns="http://schemas.openxmlformats.org/spreadsheetml/2006/main" count="37" uniqueCount="33">
  <si>
    <t>Всего:</t>
  </si>
  <si>
    <t>Наименование муниципальной программы</t>
  </si>
  <si>
    <t>Непрограммные расходы</t>
  </si>
  <si>
    <t>План на 2026 год</t>
  </si>
  <si>
    <t>Муниципальная программа «Развитие образования в Ханты-Мансийском районе»</t>
  </si>
  <si>
    <t>Муниципальная программа «Культура Ханты-Мансийского района»</t>
  </si>
  <si>
    <t>Муниципальная программа «Развитие спорта и туризма на территории Ханты-Мансийского района»</t>
  </si>
  <si>
    <t>Муниципальная программа «Содействие занятости населения Ханты-Мансийского района»</t>
  </si>
  <si>
    <t>Муниципальная программа «Развитие агропромышленного комплекса Ханты-Мансийского района»</t>
  </si>
  <si>
    <t>Муниципальная программа «Улучшение жилищных условий жителей Ханты-Мансийского района»</t>
  </si>
  <si>
    <t>Муниципальная программа «Развитие и модернизация жилищно-коммунального комплекса и повышение энергетической эффективности в Ханты-Мансийском районе»</t>
  </si>
  <si>
    <t>Муниципальная программа «Безопасность жизнедеятельности в Ханты-Мансийском районе»</t>
  </si>
  <si>
    <t>Муниципальная программа «Обеспечение экологической безопасности Ханты-Мансийского района»</t>
  </si>
  <si>
    <t>Муниципальная программа «Развитие малого и среднего предпринимательства на территории Ханты-Мансийского района»</t>
  </si>
  <si>
    <t>Муниципальная  программа «Комплексное развитие транспортной системы на территории Ханты-Мансийского района »</t>
  </si>
  <si>
    <t>Муниципальная программа «Создание условий для ответственного управления муниципальными финансами, повышения устойчивости местных бюджетов Ханты-Мансийского района»</t>
  </si>
  <si>
    <t>Муниципальная программа «Развитие гражданского общества Ханты-Мансийского района»</t>
  </si>
  <si>
    <t>Муниципальная программа «Формирование и развитие муниципального имущества  Ханты-Мансийского района»</t>
  </si>
  <si>
    <t>Муниципальная программа «Повышение эффективности муниципального управления Ханты-Мансийского района»</t>
  </si>
  <si>
    <t>Муниципальная программа «Подготовка перспективных территорий для развития жилищного строительства Ханты-Мансийского района»</t>
  </si>
  <si>
    <t>Муниципальная 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 Ханты-Мансийский район, обеспечение социальной и культурной адаптации мигрантов, профилактика межнациональных (межэтнических) конфликтов"</t>
  </si>
  <si>
    <t>Муниципальная программа «Устойчивое развитие коренных малочисленных народов Севера на территории Ханты-Мансийского района»</t>
  </si>
  <si>
    <t>Муниципальная программа «Развитие цифрового общества Ханты-Мансийского района»</t>
  </si>
  <si>
    <t>План на 2027 год</t>
  </si>
  <si>
    <t xml:space="preserve">Сведения о расходах по муниципальным программам и непрограммным расходам на 2026 год и плановый период 2027-2028 годов в сравнении с ожидаемым исполнением за 2025 год и отчетными данными за 2024 год </t>
  </si>
  <si>
    <t>Исполнение за 2024 год</t>
  </si>
  <si>
    <t xml:space="preserve">Ожидаемое исполнение за 2025 год </t>
  </si>
  <si>
    <t>План на 2028 год</t>
  </si>
  <si>
    <t>Сравнение к исполнению 2024 года</t>
  </si>
  <si>
    <t xml:space="preserve">Сравнение к ожидаемому исполнению за 2025 год </t>
  </si>
  <si>
    <t>Муниципальная программа «Профилактика терроризма и правонарушений в сфере обеспечения общественной безопасности в Ханты-Мансийском районе»</t>
  </si>
  <si>
    <t>Муниципальная программа «Благоустройство и градостроительная деятельность Ханты-Мансийского района»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</si>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</sst>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0000000"/>
    <numFmt numFmtId="166" formatCode="#,##0.00_ ;[Red]\-#,##0.00\ "/>
    <numFmt numFmtId="167" formatCode="#,##0.0"/>
    <numFmt numFmtId="168" formatCode="#,##0.0;[Red]\-#,##0.0;0.0"/>
    <numFmt numFmtId="169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charset val="204"/>
    </font>
    <font>
      <sz val="8"/>
      <name val="Arial Cyr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9" fillId="0" borderId="0"/>
    <xf numFmtId="0" fontId="10" fillId="0" borderId="0"/>
  </cellStyleXfs>
  <cellXfs count="56">
    <xf numFmtId="0" fontId="0" fillId="0" borderId="0" xfId="0"/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3" fillId="0" borderId="0" xfId="1" applyFont="1"/>
    <xf numFmtId="0" fontId="5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Alignment="1" applyProtection="1">
      <alignment wrapText="1"/>
      <protection hidden="1"/>
    </xf>
    <xf numFmtId="166" fontId="5" fillId="0" borderId="0" xfId="1" applyNumberFormat="1" applyFont="1" applyAlignment="1" applyProtection="1">
      <alignment wrapText="1"/>
      <protection hidden="1"/>
    </xf>
    <xf numFmtId="0" fontId="5" fillId="0" borderId="0" xfId="1" applyFont="1" applyAlignment="1" applyProtection="1">
      <alignment horizontal="center"/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167" fontId="5" fillId="0" borderId="0" xfId="1" applyNumberFormat="1" applyFont="1" applyAlignment="1" applyProtection="1">
      <alignment wrapText="1"/>
      <protection hidden="1"/>
    </xf>
    <xf numFmtId="0" fontId="3" fillId="0" borderId="0" xfId="1" applyFont="1" applyAlignment="1" applyProtection="1">
      <alignment wrapText="1"/>
      <protection hidden="1"/>
    </xf>
    <xf numFmtId="0" fontId="7" fillId="0" borderId="0" xfId="1" applyFont="1" applyAlignment="1" applyProtection="1">
      <alignment wrapText="1"/>
      <protection hidden="1"/>
    </xf>
    <xf numFmtId="0" fontId="7" fillId="0" borderId="0" xfId="1" applyFont="1" applyAlignment="1">
      <alignment wrapText="1"/>
    </xf>
    <xf numFmtId="0" fontId="3" fillId="0" borderId="0" xfId="1" applyFont="1" applyAlignment="1">
      <alignment wrapText="1"/>
    </xf>
    <xf numFmtId="164" fontId="11" fillId="2" borderId="0" xfId="4" applyNumberFormat="1" applyFont="1" applyFill="1" applyProtection="1">
      <protection hidden="1"/>
    </xf>
    <xf numFmtId="168" fontId="7" fillId="2" borderId="1" xfId="4" applyNumberFormat="1" applyFont="1" applyFill="1" applyBorder="1" applyProtection="1">
      <protection hidden="1"/>
    </xf>
    <xf numFmtId="168" fontId="7" fillId="0" borderId="1" xfId="4" applyNumberFormat="1" applyFont="1" applyBorder="1" applyProtection="1">
      <protection hidden="1"/>
    </xf>
    <xf numFmtId="168" fontId="7" fillId="2" borderId="1" xfId="3" applyNumberFormat="1" applyFont="1" applyFill="1" applyBorder="1" applyAlignment="1" applyProtection="1">
      <alignment wrapText="1"/>
      <protection hidden="1"/>
    </xf>
    <xf numFmtId="168" fontId="7" fillId="2" borderId="1" xfId="4" applyNumberFormat="1" applyFont="1" applyFill="1" applyBorder="1" applyAlignment="1" applyProtection="1">
      <alignment wrapText="1"/>
      <protection hidden="1"/>
    </xf>
    <xf numFmtId="169" fontId="7" fillId="2" borderId="1" xfId="4" applyNumberFormat="1" applyFont="1" applyFill="1" applyBorder="1" applyAlignment="1" applyProtection="1">
      <alignment wrapText="1"/>
      <protection hidden="1"/>
    </xf>
    <xf numFmtId="169" fontId="7" fillId="0" borderId="1" xfId="1" applyNumberFormat="1" applyFont="1" applyBorder="1" applyProtection="1">
      <protection hidden="1"/>
    </xf>
    <xf numFmtId="167" fontId="7" fillId="0" borderId="1" xfId="0" applyNumberFormat="1" applyFont="1" applyBorder="1" applyAlignment="1">
      <alignment horizontal="right"/>
    </xf>
    <xf numFmtId="168" fontId="12" fillId="2" borderId="1" xfId="4" applyNumberFormat="1" applyFont="1" applyFill="1" applyBorder="1" applyAlignment="1" applyProtection="1">
      <alignment wrapText="1"/>
      <protection hidden="1"/>
    </xf>
    <xf numFmtId="168" fontId="12" fillId="2" borderId="1" xfId="4" applyNumberFormat="1" applyFont="1" applyFill="1" applyBorder="1" applyProtection="1">
      <protection hidden="1"/>
    </xf>
    <xf numFmtId="165" fontId="6" fillId="0" borderId="2" xfId="1" applyNumberFormat="1" applyFont="1" applyBorder="1" applyAlignment="1" applyProtection="1">
      <alignment wrapText="1"/>
      <protection hidden="1"/>
    </xf>
    <xf numFmtId="167" fontId="6" fillId="0" borderId="3" xfId="1" applyNumberFormat="1" applyFont="1" applyBorder="1" applyAlignment="1" applyProtection="1">
      <alignment horizontal="right" wrapText="1"/>
      <protection hidden="1"/>
    </xf>
    <xf numFmtId="168" fontId="6" fillId="0" borderId="3" xfId="1" applyNumberFormat="1" applyFont="1" applyBorder="1" applyAlignment="1" applyProtection="1">
      <alignment horizontal="right"/>
      <protection hidden="1"/>
    </xf>
    <xf numFmtId="169" fontId="6" fillId="2" borderId="3" xfId="4" applyNumberFormat="1" applyFont="1" applyFill="1" applyBorder="1" applyAlignment="1" applyProtection="1">
      <alignment wrapText="1"/>
      <protection hidden="1"/>
    </xf>
    <xf numFmtId="169" fontId="6" fillId="0" borderId="3" xfId="1" applyNumberFormat="1" applyFont="1" applyBorder="1" applyProtection="1">
      <protection hidden="1"/>
    </xf>
    <xf numFmtId="169" fontId="6" fillId="0" borderId="4" xfId="1" applyNumberFormat="1" applyFont="1" applyBorder="1" applyProtection="1">
      <protection hidden="1"/>
    </xf>
    <xf numFmtId="165" fontId="7" fillId="0" borderId="5" xfId="1" applyNumberFormat="1" applyFont="1" applyBorder="1" applyAlignment="1" applyProtection="1">
      <alignment wrapText="1"/>
      <protection hidden="1"/>
    </xf>
    <xf numFmtId="169" fontId="7" fillId="0" borderId="6" xfId="1" applyNumberFormat="1" applyFont="1" applyBorder="1" applyProtection="1">
      <protection hidden="1"/>
    </xf>
    <xf numFmtId="165" fontId="7" fillId="0" borderId="7" xfId="1" applyNumberFormat="1" applyFont="1" applyBorder="1" applyAlignment="1" applyProtection="1">
      <alignment wrapText="1"/>
      <protection hidden="1"/>
    </xf>
    <xf numFmtId="168" fontId="7" fillId="0" borderId="8" xfId="4" applyNumberFormat="1" applyFont="1" applyBorder="1" applyProtection="1">
      <protection hidden="1"/>
    </xf>
    <xf numFmtId="168" fontId="7" fillId="2" borderId="8" xfId="3" applyNumberFormat="1" applyFont="1" applyFill="1" applyBorder="1" applyAlignment="1" applyProtection="1">
      <alignment wrapText="1"/>
      <protection hidden="1"/>
    </xf>
    <xf numFmtId="168" fontId="12" fillId="2" borderId="8" xfId="4" applyNumberFormat="1" applyFont="1" applyFill="1" applyBorder="1" applyAlignment="1" applyProtection="1">
      <alignment wrapText="1"/>
      <protection hidden="1"/>
    </xf>
    <xf numFmtId="169" fontId="7" fillId="2" borderId="8" xfId="4" applyNumberFormat="1" applyFont="1" applyFill="1" applyBorder="1" applyAlignment="1" applyProtection="1">
      <alignment wrapText="1"/>
      <protection hidden="1"/>
    </xf>
    <xf numFmtId="168" fontId="12" fillId="2" borderId="8" xfId="4" applyNumberFormat="1" applyFont="1" applyFill="1" applyBorder="1" applyProtection="1">
      <protection hidden="1"/>
    </xf>
    <xf numFmtId="169" fontId="7" fillId="0" borderId="8" xfId="1" applyNumberFormat="1" applyFont="1" applyBorder="1" applyProtection="1">
      <protection hidden="1"/>
    </xf>
    <xf numFmtId="169" fontId="7" fillId="0" borderId="9" xfId="1" applyNumberFormat="1" applyFont="1" applyBorder="1" applyProtection="1">
      <protection hidden="1"/>
    </xf>
    <xf numFmtId="165" fontId="7" fillId="0" borderId="10" xfId="1" applyNumberFormat="1" applyFont="1" applyBorder="1" applyAlignment="1" applyProtection="1">
      <alignment wrapText="1"/>
      <protection hidden="1"/>
    </xf>
    <xf numFmtId="168" fontId="7" fillId="0" borderId="11" xfId="4" applyNumberFormat="1" applyFont="1" applyBorder="1" applyProtection="1">
      <protection hidden="1"/>
    </xf>
    <xf numFmtId="168" fontId="7" fillId="2" borderId="11" xfId="3" applyNumberFormat="1" applyFont="1" applyFill="1" applyBorder="1" applyAlignment="1" applyProtection="1">
      <alignment wrapText="1"/>
      <protection hidden="1"/>
    </xf>
    <xf numFmtId="168" fontId="7" fillId="2" borderId="11" xfId="4" applyNumberFormat="1" applyFont="1" applyFill="1" applyBorder="1" applyAlignment="1" applyProtection="1">
      <alignment wrapText="1"/>
      <protection hidden="1"/>
    </xf>
    <xf numFmtId="169" fontId="7" fillId="2" borderId="11" xfId="4" applyNumberFormat="1" applyFont="1" applyFill="1" applyBorder="1" applyAlignment="1" applyProtection="1">
      <alignment wrapText="1"/>
      <protection hidden="1"/>
    </xf>
    <xf numFmtId="168" fontId="7" fillId="2" borderId="11" xfId="4" applyNumberFormat="1" applyFont="1" applyFill="1" applyBorder="1" applyProtection="1">
      <protection hidden="1"/>
    </xf>
    <xf numFmtId="169" fontId="7" fillId="0" borderId="11" xfId="1" applyNumberFormat="1" applyFont="1" applyBorder="1" applyProtection="1">
      <protection hidden="1"/>
    </xf>
    <xf numFmtId="169" fontId="7" fillId="0" borderId="12" xfId="1" applyNumberFormat="1" applyFont="1" applyBorder="1" applyProtection="1"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3" borderId="3" xfId="1" applyFont="1" applyFill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center" wrapText="1"/>
      <protection hidden="1"/>
    </xf>
    <xf numFmtId="0" fontId="13" fillId="0" borderId="0" xfId="1" applyFont="1" applyAlignment="1" applyProtection="1">
      <alignment horizontal="right"/>
      <protection hidden="1"/>
    </xf>
  </cellXfs>
  <cellStyles count="5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3"/>
  <sheetViews>
    <sheetView showGridLines="0" tabSelected="1" workbookViewId="0">
      <selection activeCell="B15" sqref="B15"/>
    </sheetView>
  </sheetViews>
  <sheetFormatPr defaultRowHeight="12.75" x14ac:dyDescent="0.2"/>
  <cols>
    <col min="1" max="1" width="1.42578125" style="3" customWidth="1"/>
    <col min="2" max="2" width="108.42578125" style="15" customWidth="1"/>
    <col min="3" max="3" width="12.5703125" style="3" customWidth="1"/>
    <col min="4" max="4" width="19.5703125" style="3" customWidth="1"/>
    <col min="5" max="7" width="12.28515625" style="3" customWidth="1"/>
    <col min="8" max="10" width="13.140625" style="3" customWidth="1"/>
    <col min="11" max="11" width="12.28515625" style="3" customWidth="1"/>
    <col min="12" max="25" width="12.85546875" style="3" customWidth="1"/>
    <col min="26" max="261" width="9.140625" style="3" customWidth="1"/>
    <col min="262" max="16384" width="9.140625" style="3"/>
  </cols>
  <sheetData>
    <row r="1" spans="1:25" ht="12.75" customHeight="1" x14ac:dyDescent="0.2">
      <c r="A1" s="1"/>
      <c r="B1" s="1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1"/>
      <c r="W1" s="1"/>
      <c r="X1" s="1"/>
      <c r="Y1" s="1"/>
    </row>
    <row r="2" spans="1:25" ht="12.75" customHeight="1" x14ac:dyDescent="0.2">
      <c r="A2" s="1"/>
      <c r="B2" s="1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1"/>
      <c r="W2" s="1"/>
      <c r="X2" s="1"/>
      <c r="Y2" s="1"/>
    </row>
    <row r="3" spans="1:25" ht="12.75" customHeight="1" x14ac:dyDescent="0.2">
      <c r="A3" s="4"/>
      <c r="B3" s="6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2"/>
      <c r="V3" s="1"/>
      <c r="W3" s="1"/>
      <c r="X3" s="1"/>
      <c r="Y3" s="1"/>
    </row>
    <row r="4" spans="1:25" ht="12.75" customHeight="1" x14ac:dyDescent="0.2">
      <c r="A4" s="4"/>
      <c r="B4" s="1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1"/>
      <c r="W4" s="1"/>
      <c r="X4" s="1"/>
      <c r="Y4" s="1"/>
    </row>
    <row r="5" spans="1:25" ht="24" customHeight="1" x14ac:dyDescent="0.2">
      <c r="A5" s="4"/>
      <c r="B5" s="54" t="s">
        <v>24</v>
      </c>
      <c r="C5" s="54"/>
      <c r="D5" s="54"/>
      <c r="E5" s="54"/>
      <c r="F5" s="54"/>
      <c r="G5" s="54"/>
      <c r="H5" s="54"/>
      <c r="I5" s="54"/>
      <c r="J5" s="54"/>
      <c r="K5" s="54"/>
      <c r="L5" s="4"/>
      <c r="M5" s="4"/>
      <c r="N5" s="4"/>
      <c r="O5" s="4"/>
      <c r="P5" s="4"/>
      <c r="Q5" s="4"/>
      <c r="R5" s="4"/>
      <c r="S5" s="4"/>
      <c r="T5" s="4"/>
      <c r="U5" s="2"/>
      <c r="V5" s="1"/>
      <c r="W5" s="1"/>
      <c r="X5" s="1"/>
      <c r="Y5" s="1"/>
    </row>
    <row r="6" spans="1:25" ht="12.75" customHeight="1" x14ac:dyDescent="0.2">
      <c r="A6" s="4"/>
      <c r="B6" s="13"/>
      <c r="C6" s="9"/>
      <c r="D6" s="9"/>
      <c r="E6" s="9"/>
      <c r="F6" s="9"/>
      <c r="G6" s="9"/>
      <c r="H6" s="9"/>
      <c r="I6" s="9"/>
      <c r="J6" s="9"/>
      <c r="K6" s="9"/>
      <c r="L6" s="1"/>
      <c r="M6" s="1"/>
      <c r="N6" s="1"/>
      <c r="O6" s="1"/>
      <c r="P6" s="1"/>
      <c r="Q6" s="1"/>
      <c r="R6" s="1"/>
      <c r="S6" s="1"/>
      <c r="T6" s="1"/>
      <c r="U6" s="2"/>
      <c r="V6" s="1"/>
      <c r="W6" s="1"/>
      <c r="X6" s="1"/>
      <c r="Y6" s="1"/>
    </row>
    <row r="7" spans="1:25" ht="19.5" customHeight="1" thickBot="1" x14ac:dyDescent="0.35">
      <c r="A7" s="5"/>
      <c r="B7" s="14"/>
      <c r="C7" s="10"/>
      <c r="D7" s="10"/>
      <c r="E7" s="10"/>
      <c r="F7" s="10"/>
      <c r="G7" s="10"/>
      <c r="H7" s="10"/>
      <c r="I7" s="10"/>
      <c r="J7" s="10"/>
      <c r="L7" s="5"/>
      <c r="M7" s="55" t="s">
        <v>32</v>
      </c>
      <c r="N7" s="5"/>
      <c r="O7" s="5"/>
      <c r="P7" s="5"/>
      <c r="Q7" s="1"/>
      <c r="R7" s="5"/>
      <c r="S7" s="5"/>
      <c r="T7" s="5"/>
      <c r="U7" s="5"/>
      <c r="V7" s="1"/>
      <c r="W7" s="1"/>
      <c r="X7" s="1"/>
      <c r="Y7" s="1"/>
    </row>
    <row r="8" spans="1:25" ht="53.25" customHeight="1" thickBot="1" x14ac:dyDescent="0.25">
      <c r="A8" s="5"/>
      <c r="B8" s="50" t="s">
        <v>1</v>
      </c>
      <c r="C8" s="51" t="s">
        <v>25</v>
      </c>
      <c r="D8" s="52" t="s">
        <v>26</v>
      </c>
      <c r="E8" s="52" t="s">
        <v>3</v>
      </c>
      <c r="F8" s="52" t="s">
        <v>28</v>
      </c>
      <c r="G8" s="52" t="s">
        <v>29</v>
      </c>
      <c r="H8" s="52" t="s">
        <v>23</v>
      </c>
      <c r="I8" s="52" t="s">
        <v>28</v>
      </c>
      <c r="J8" s="52" t="s">
        <v>29</v>
      </c>
      <c r="K8" s="52" t="s">
        <v>27</v>
      </c>
      <c r="L8" s="52" t="s">
        <v>28</v>
      </c>
      <c r="M8" s="53" t="s">
        <v>29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2.75" customHeight="1" x14ac:dyDescent="0.2">
      <c r="A9" s="4"/>
      <c r="B9" s="42" t="s">
        <v>4</v>
      </c>
      <c r="C9" s="43">
        <v>2363803.7999999998</v>
      </c>
      <c r="D9" s="44">
        <v>2859673.7</v>
      </c>
      <c r="E9" s="45">
        <v>2787392.9</v>
      </c>
      <c r="F9" s="46">
        <f>E9/C9</f>
        <v>1.1791980789606988</v>
      </c>
      <c r="G9" s="46">
        <f>E9/D9</f>
        <v>0.97472410925764008</v>
      </c>
      <c r="H9" s="45">
        <v>2800616.7</v>
      </c>
      <c r="I9" s="46">
        <f>H9/C9</f>
        <v>1.1847923672853053</v>
      </c>
      <c r="J9" s="46">
        <f>H9/D9</f>
        <v>0.97934834313439323</v>
      </c>
      <c r="K9" s="47">
        <v>2798159.8</v>
      </c>
      <c r="L9" s="48">
        <f>K9/C9</f>
        <v>1.1837529832213656</v>
      </c>
      <c r="M9" s="49">
        <f>K9/D9</f>
        <v>0.97848918916868022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">
      <c r="A10" s="4"/>
      <c r="B10" s="32" t="s">
        <v>5</v>
      </c>
      <c r="C10" s="18">
        <v>190075.7</v>
      </c>
      <c r="D10" s="19">
        <v>346306.5</v>
      </c>
      <c r="E10" s="20">
        <v>396107.9</v>
      </c>
      <c r="F10" s="21">
        <f t="shared" ref="F10:F31" si="0">E10/C10</f>
        <v>2.0839481322441533</v>
      </c>
      <c r="G10" s="21">
        <f t="shared" ref="G10:G31" si="1">E10/D10</f>
        <v>1.1438072920952971</v>
      </c>
      <c r="H10" s="20">
        <v>77957.5</v>
      </c>
      <c r="I10" s="21">
        <f t="shared" ref="I10:I31" si="2">H10/C10</f>
        <v>0.41013922347780379</v>
      </c>
      <c r="J10" s="21">
        <f t="shared" ref="J10:J31" si="3">H10/D10</f>
        <v>0.2251112814804227</v>
      </c>
      <c r="K10" s="17">
        <v>78061.100000000006</v>
      </c>
      <c r="L10" s="22">
        <f t="shared" ref="L10:L31" si="4">K10/C10</f>
        <v>0.41068426947789749</v>
      </c>
      <c r="M10" s="33">
        <f t="shared" ref="M10:M31" si="5">K10/D10</f>
        <v>0.22541043844109193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">
      <c r="A11" s="4"/>
      <c r="B11" s="32" t="s">
        <v>6</v>
      </c>
      <c r="C11" s="18">
        <v>144753.9</v>
      </c>
      <c r="D11" s="19">
        <v>203114.6</v>
      </c>
      <c r="E11" s="20">
        <v>183253.5</v>
      </c>
      <c r="F11" s="21">
        <f t="shared" si="0"/>
        <v>1.2659658910744374</v>
      </c>
      <c r="G11" s="21">
        <f t="shared" si="1"/>
        <v>0.9022172704473238</v>
      </c>
      <c r="H11" s="20">
        <v>189302.39999999999</v>
      </c>
      <c r="I11" s="21">
        <f t="shared" si="2"/>
        <v>1.3077533662305472</v>
      </c>
      <c r="J11" s="21">
        <f t="shared" si="3"/>
        <v>0.93199799522043214</v>
      </c>
      <c r="K11" s="17">
        <v>189492.4</v>
      </c>
      <c r="L11" s="22">
        <f t="shared" si="4"/>
        <v>1.3090659388106296</v>
      </c>
      <c r="M11" s="33">
        <f t="shared" si="5"/>
        <v>0.93293342772996124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2">
      <c r="A12" s="4"/>
      <c r="B12" s="32" t="s">
        <v>7</v>
      </c>
      <c r="C12" s="18">
        <v>64615.3</v>
      </c>
      <c r="D12" s="19">
        <v>77412.600000000006</v>
      </c>
      <c r="E12" s="20">
        <v>58534.2</v>
      </c>
      <c r="F12" s="21">
        <f t="shared" si="0"/>
        <v>0.90588761485282887</v>
      </c>
      <c r="G12" s="21">
        <f t="shared" si="1"/>
        <v>0.75613272258004505</v>
      </c>
      <c r="H12" s="20">
        <v>58584.2</v>
      </c>
      <c r="I12" s="21">
        <f t="shared" si="2"/>
        <v>0.90666142538996175</v>
      </c>
      <c r="J12" s="21">
        <f t="shared" si="3"/>
        <v>0.75677861226725351</v>
      </c>
      <c r="K12" s="17">
        <v>58511.3</v>
      </c>
      <c r="L12" s="22">
        <f t="shared" si="4"/>
        <v>0.90553320962682216</v>
      </c>
      <c r="M12" s="33">
        <f t="shared" si="5"/>
        <v>0.75583690510330359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2">
      <c r="A13" s="4"/>
      <c r="B13" s="32" t="s">
        <v>8</v>
      </c>
      <c r="C13" s="18">
        <v>168567.8</v>
      </c>
      <c r="D13" s="19">
        <v>148638.5</v>
      </c>
      <c r="E13" s="20">
        <v>150224.4</v>
      </c>
      <c r="F13" s="21">
        <f t="shared" si="0"/>
        <v>0.89118087796127143</v>
      </c>
      <c r="G13" s="21">
        <f t="shared" si="1"/>
        <v>1.0106695102547456</v>
      </c>
      <c r="H13" s="20">
        <v>150224.4</v>
      </c>
      <c r="I13" s="21">
        <f t="shared" si="2"/>
        <v>0.89118087796127143</v>
      </c>
      <c r="J13" s="21">
        <f t="shared" si="3"/>
        <v>1.0106695102547456</v>
      </c>
      <c r="K13" s="17">
        <v>150224.4</v>
      </c>
      <c r="L13" s="22">
        <f t="shared" si="4"/>
        <v>0.89118087796127143</v>
      </c>
      <c r="M13" s="33">
        <f t="shared" si="5"/>
        <v>1.0106695102547456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">
      <c r="A14" s="4"/>
      <c r="B14" s="32" t="s">
        <v>9</v>
      </c>
      <c r="C14" s="18">
        <v>272832.3</v>
      </c>
      <c r="D14" s="19">
        <f>259302.4-40274.9</f>
        <v>219027.5</v>
      </c>
      <c r="E14" s="20">
        <v>179773.1</v>
      </c>
      <c r="F14" s="21">
        <f t="shared" si="0"/>
        <v>0.6589142854420097</v>
      </c>
      <c r="G14" s="21">
        <f t="shared" si="1"/>
        <v>0.82077866934517363</v>
      </c>
      <c r="H14" s="20">
        <v>850268.3</v>
      </c>
      <c r="I14" s="21">
        <f t="shared" si="2"/>
        <v>3.1164502883272989</v>
      </c>
      <c r="J14" s="21">
        <f t="shared" si="3"/>
        <v>3.8820161851822261</v>
      </c>
      <c r="K14" s="17">
        <v>737719.8</v>
      </c>
      <c r="L14" s="22">
        <f t="shared" si="4"/>
        <v>2.7039313160501894</v>
      </c>
      <c r="M14" s="33">
        <f t="shared" si="5"/>
        <v>3.3681606191003417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5.5" x14ac:dyDescent="0.2">
      <c r="A15" s="4"/>
      <c r="B15" s="32" t="s">
        <v>10</v>
      </c>
      <c r="C15" s="18">
        <v>998684.7</v>
      </c>
      <c r="D15" s="19">
        <f>1117434+6953.3+150-3492.8</f>
        <v>1121044.5</v>
      </c>
      <c r="E15" s="20">
        <v>1265045.3</v>
      </c>
      <c r="F15" s="21">
        <f t="shared" si="0"/>
        <v>1.2667114055116695</v>
      </c>
      <c r="G15" s="21">
        <f t="shared" si="1"/>
        <v>1.128452349572207</v>
      </c>
      <c r="H15" s="20">
        <v>1321597.6000000001</v>
      </c>
      <c r="I15" s="21">
        <f t="shared" si="2"/>
        <v>1.3233381867169891</v>
      </c>
      <c r="J15" s="21">
        <f t="shared" si="3"/>
        <v>1.1788984290989342</v>
      </c>
      <c r="K15" s="17">
        <v>1339773.1000000001</v>
      </c>
      <c r="L15" s="22">
        <f t="shared" si="4"/>
        <v>1.3415376244374226</v>
      </c>
      <c r="M15" s="33">
        <f t="shared" si="5"/>
        <v>1.1951114340242517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5.5" x14ac:dyDescent="0.2">
      <c r="A16" s="4"/>
      <c r="B16" s="32" t="s">
        <v>30</v>
      </c>
      <c r="C16" s="18">
        <v>4226.3999999999996</v>
      </c>
      <c r="D16" s="19">
        <v>4348.5</v>
      </c>
      <c r="E16" s="20">
        <v>4430.6000000000004</v>
      </c>
      <c r="F16" s="21">
        <f t="shared" si="0"/>
        <v>1.0483153511262542</v>
      </c>
      <c r="G16" s="21">
        <f t="shared" si="1"/>
        <v>1.0188800735885939</v>
      </c>
      <c r="H16" s="20">
        <v>4410.7</v>
      </c>
      <c r="I16" s="21">
        <f t="shared" si="2"/>
        <v>1.0436068521673292</v>
      </c>
      <c r="J16" s="21">
        <f t="shared" si="3"/>
        <v>1.0143037829136483</v>
      </c>
      <c r="K16" s="17">
        <v>4411.5</v>
      </c>
      <c r="L16" s="22">
        <f t="shared" si="4"/>
        <v>1.0437961385576378</v>
      </c>
      <c r="M16" s="33">
        <f t="shared" si="5"/>
        <v>1.0144877543980684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2">
      <c r="A17" s="4"/>
      <c r="B17" s="32" t="s">
        <v>11</v>
      </c>
      <c r="C17" s="18">
        <v>50049.5</v>
      </c>
      <c r="D17" s="19">
        <v>116608.7</v>
      </c>
      <c r="E17" s="20">
        <v>118405.3</v>
      </c>
      <c r="F17" s="21">
        <f t="shared" si="0"/>
        <v>2.3657638937451924</v>
      </c>
      <c r="G17" s="21">
        <f t="shared" si="1"/>
        <v>1.0154070836910112</v>
      </c>
      <c r="H17" s="20">
        <v>80301.5</v>
      </c>
      <c r="I17" s="21">
        <f t="shared" si="2"/>
        <v>1.6044416028132149</v>
      </c>
      <c r="J17" s="21">
        <f t="shared" si="3"/>
        <v>0.68864072749288863</v>
      </c>
      <c r="K17" s="17">
        <v>84441.3</v>
      </c>
      <c r="L17" s="22">
        <f t="shared" si="4"/>
        <v>1.6871557158413171</v>
      </c>
      <c r="M17" s="33">
        <f t="shared" si="5"/>
        <v>0.72414236673592969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2">
      <c r="A18" s="4"/>
      <c r="B18" s="32" t="s">
        <v>12</v>
      </c>
      <c r="C18" s="18">
        <v>177035.3</v>
      </c>
      <c r="D18" s="19">
        <v>481069.1</v>
      </c>
      <c r="E18" s="20">
        <v>24089.7</v>
      </c>
      <c r="F18" s="21">
        <f t="shared" si="0"/>
        <v>0.13607286230486237</v>
      </c>
      <c r="G18" s="21">
        <f t="shared" si="1"/>
        <v>5.007534260670661E-2</v>
      </c>
      <c r="H18" s="20">
        <v>24089.7</v>
      </c>
      <c r="I18" s="21">
        <f t="shared" si="2"/>
        <v>0.13607286230486237</v>
      </c>
      <c r="J18" s="21">
        <f t="shared" si="3"/>
        <v>5.007534260670661E-2</v>
      </c>
      <c r="K18" s="17">
        <v>24089.7</v>
      </c>
      <c r="L18" s="22">
        <f t="shared" si="4"/>
        <v>0.13607286230486237</v>
      </c>
      <c r="M18" s="33">
        <f t="shared" si="5"/>
        <v>5.007534260670661E-2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">
      <c r="A19" s="4"/>
      <c r="B19" s="32" t="s">
        <v>13</v>
      </c>
      <c r="C19" s="18">
        <v>6464.8</v>
      </c>
      <c r="D19" s="19">
        <v>8823.4</v>
      </c>
      <c r="E19" s="20">
        <v>6447.3</v>
      </c>
      <c r="F19" s="21">
        <f t="shared" si="0"/>
        <v>0.99729303304046524</v>
      </c>
      <c r="G19" s="21">
        <f t="shared" si="1"/>
        <v>0.73070471700251605</v>
      </c>
      <c r="H19" s="20">
        <v>6447.3</v>
      </c>
      <c r="I19" s="21">
        <f t="shared" si="2"/>
        <v>0.99729303304046524</v>
      </c>
      <c r="J19" s="21">
        <f t="shared" si="3"/>
        <v>0.73070471700251605</v>
      </c>
      <c r="K19" s="17">
        <v>5447.3</v>
      </c>
      <c r="L19" s="22">
        <f t="shared" si="4"/>
        <v>0.84260920678133899</v>
      </c>
      <c r="M19" s="33">
        <f t="shared" si="5"/>
        <v>0.61736972142258095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">
      <c r="A20" s="4"/>
      <c r="B20" s="32" t="s">
        <v>22</v>
      </c>
      <c r="C20" s="18">
        <v>4660.8999999999996</v>
      </c>
      <c r="D20" s="19">
        <v>7411.7</v>
      </c>
      <c r="E20" s="20">
        <v>7411.7</v>
      </c>
      <c r="F20" s="21">
        <f t="shared" si="0"/>
        <v>1.5901864446780665</v>
      </c>
      <c r="G20" s="21">
        <f t="shared" si="1"/>
        <v>1</v>
      </c>
      <c r="H20" s="20">
        <v>7411.7</v>
      </c>
      <c r="I20" s="21">
        <f t="shared" si="2"/>
        <v>1.5901864446780665</v>
      </c>
      <c r="J20" s="21">
        <f t="shared" si="3"/>
        <v>1</v>
      </c>
      <c r="K20" s="17">
        <v>7411.7</v>
      </c>
      <c r="L20" s="22">
        <f t="shared" si="4"/>
        <v>1.5901864446780665</v>
      </c>
      <c r="M20" s="33">
        <f t="shared" si="5"/>
        <v>1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">
      <c r="A21" s="4"/>
      <c r="B21" s="32" t="s">
        <v>14</v>
      </c>
      <c r="C21" s="18">
        <v>254633.3</v>
      </c>
      <c r="D21" s="19">
        <f>257752.6-374.6</f>
        <v>257378</v>
      </c>
      <c r="E21" s="20">
        <v>111148.6</v>
      </c>
      <c r="F21" s="21">
        <f t="shared" si="0"/>
        <v>0.43650457343953053</v>
      </c>
      <c r="G21" s="21">
        <f t="shared" si="1"/>
        <v>0.43184965303949835</v>
      </c>
      <c r="H21" s="20">
        <v>119937.3</v>
      </c>
      <c r="I21" s="21">
        <f t="shared" si="2"/>
        <v>0.47101969773788427</v>
      </c>
      <c r="J21" s="21">
        <f t="shared" si="3"/>
        <v>0.46599670523510167</v>
      </c>
      <c r="K21" s="17">
        <v>137738.5</v>
      </c>
      <c r="L21" s="22">
        <f t="shared" si="4"/>
        <v>0.54092885730185336</v>
      </c>
      <c r="M21" s="33">
        <f t="shared" si="5"/>
        <v>0.53516034781527555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5.5" x14ac:dyDescent="0.2">
      <c r="A22" s="4"/>
      <c r="B22" s="32" t="s">
        <v>15</v>
      </c>
      <c r="C22" s="18">
        <v>411174.3</v>
      </c>
      <c r="D22" s="19">
        <v>450518.3</v>
      </c>
      <c r="E22" s="20">
        <v>352880.8</v>
      </c>
      <c r="F22" s="21">
        <f t="shared" si="0"/>
        <v>0.85822679092540555</v>
      </c>
      <c r="G22" s="21">
        <f t="shared" si="1"/>
        <v>0.78327739405924246</v>
      </c>
      <c r="H22" s="20">
        <v>358081.4</v>
      </c>
      <c r="I22" s="21">
        <f t="shared" si="2"/>
        <v>0.8708749549765149</v>
      </c>
      <c r="J22" s="21">
        <f t="shared" si="3"/>
        <v>0.79482098729396788</v>
      </c>
      <c r="K22" s="17">
        <v>352223</v>
      </c>
      <c r="L22" s="22">
        <f t="shared" si="4"/>
        <v>0.85662698276618943</v>
      </c>
      <c r="M22" s="33">
        <f t="shared" si="5"/>
        <v>0.7818172979876733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2">
      <c r="A23" s="4"/>
      <c r="B23" s="32" t="s">
        <v>16</v>
      </c>
      <c r="C23" s="18">
        <v>29700.7</v>
      </c>
      <c r="D23" s="19">
        <f>49041.1+2150</f>
        <v>51191.1</v>
      </c>
      <c r="E23" s="20">
        <v>61222.6</v>
      </c>
      <c r="F23" s="21">
        <f t="shared" si="0"/>
        <v>2.0613184201045764</v>
      </c>
      <c r="G23" s="21">
        <f t="shared" si="1"/>
        <v>1.1959617980469262</v>
      </c>
      <c r="H23" s="20">
        <v>63582.6</v>
      </c>
      <c r="I23" s="21">
        <f t="shared" si="2"/>
        <v>2.1407778267852273</v>
      </c>
      <c r="J23" s="21">
        <f t="shared" si="3"/>
        <v>1.2420635618300837</v>
      </c>
      <c r="K23" s="17">
        <v>64232.6</v>
      </c>
      <c r="L23" s="22">
        <f t="shared" si="4"/>
        <v>2.1626628328625248</v>
      </c>
      <c r="M23" s="33">
        <f t="shared" si="5"/>
        <v>1.254761081516123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">
      <c r="A24" s="4"/>
      <c r="B24" s="32" t="s">
        <v>17</v>
      </c>
      <c r="C24" s="18">
        <v>64426.5</v>
      </c>
      <c r="D24" s="19">
        <v>62295.199999999997</v>
      </c>
      <c r="E24" s="20">
        <v>113603</v>
      </c>
      <c r="F24" s="21">
        <f t="shared" si="0"/>
        <v>1.7632961591891536</v>
      </c>
      <c r="G24" s="21">
        <f t="shared" si="1"/>
        <v>1.8236236499762422</v>
      </c>
      <c r="H24" s="20">
        <v>56230.3</v>
      </c>
      <c r="I24" s="21">
        <f t="shared" si="2"/>
        <v>0.8727821626194191</v>
      </c>
      <c r="J24" s="21">
        <f t="shared" si="3"/>
        <v>0.90264257920353419</v>
      </c>
      <c r="K24" s="17">
        <v>55110.2</v>
      </c>
      <c r="L24" s="22">
        <f t="shared" si="4"/>
        <v>0.85539645953140397</v>
      </c>
      <c r="M24" s="33">
        <f t="shared" si="5"/>
        <v>0.88466206064030617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">
      <c r="A25" s="4"/>
      <c r="B25" s="32" t="s">
        <v>18</v>
      </c>
      <c r="C25" s="18">
        <v>380021.6</v>
      </c>
      <c r="D25" s="19">
        <f>434011.6+6110.5</f>
        <v>440122.1</v>
      </c>
      <c r="E25" s="20">
        <v>480434.6</v>
      </c>
      <c r="F25" s="21">
        <f t="shared" si="0"/>
        <v>1.2642297174686912</v>
      </c>
      <c r="G25" s="21">
        <f t="shared" si="1"/>
        <v>1.0915939008743256</v>
      </c>
      <c r="H25" s="20">
        <v>479030.2</v>
      </c>
      <c r="I25" s="21">
        <f t="shared" si="2"/>
        <v>1.260534138059521</v>
      </c>
      <c r="J25" s="21">
        <f t="shared" si="3"/>
        <v>1.0884029681763312</v>
      </c>
      <c r="K25" s="17">
        <v>479030.2</v>
      </c>
      <c r="L25" s="22">
        <f t="shared" si="4"/>
        <v>1.260534138059521</v>
      </c>
      <c r="M25" s="33">
        <f t="shared" si="5"/>
        <v>1.0884029681763312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5.5" x14ac:dyDescent="0.2">
      <c r="A26" s="4"/>
      <c r="B26" s="32" t="s">
        <v>19</v>
      </c>
      <c r="C26" s="18">
        <v>13482.7</v>
      </c>
      <c r="D26" s="19"/>
      <c r="E26" s="23"/>
      <c r="F26" s="21">
        <f t="shared" si="0"/>
        <v>0</v>
      </c>
      <c r="G26" s="21"/>
      <c r="H26" s="23"/>
      <c r="I26" s="21">
        <f t="shared" si="2"/>
        <v>0</v>
      </c>
      <c r="J26" s="21"/>
      <c r="K26" s="23"/>
      <c r="L26" s="22">
        <f t="shared" si="4"/>
        <v>0</v>
      </c>
      <c r="M26" s="3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41.25" customHeight="1" x14ac:dyDescent="0.2">
      <c r="A27" s="4"/>
      <c r="B27" s="32" t="s">
        <v>20</v>
      </c>
      <c r="C27" s="18">
        <v>1192.2</v>
      </c>
      <c r="D27" s="19">
        <v>1652.9</v>
      </c>
      <c r="E27" s="24">
        <v>1652.9</v>
      </c>
      <c r="F27" s="21">
        <f t="shared" si="0"/>
        <v>1.3864284516020802</v>
      </c>
      <c r="G27" s="21">
        <f t="shared" si="1"/>
        <v>1</v>
      </c>
      <c r="H27" s="24">
        <v>1163.9000000000001</v>
      </c>
      <c r="I27" s="21">
        <f t="shared" si="2"/>
        <v>0.9762623720852206</v>
      </c>
      <c r="J27" s="21">
        <f t="shared" si="3"/>
        <v>0.70415633129650923</v>
      </c>
      <c r="K27" s="25">
        <v>1163.9000000000001</v>
      </c>
      <c r="L27" s="22">
        <f t="shared" si="4"/>
        <v>0.9762623720852206</v>
      </c>
      <c r="M27" s="33">
        <f t="shared" si="5"/>
        <v>0.70415633129650923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">
      <c r="A28" s="4"/>
      <c r="B28" s="32" t="s">
        <v>31</v>
      </c>
      <c r="C28" s="18">
        <v>59333.3</v>
      </c>
      <c r="D28" s="19">
        <v>85063.8</v>
      </c>
      <c r="E28" s="24">
        <v>57896.4</v>
      </c>
      <c r="F28" s="21">
        <f t="shared" si="0"/>
        <v>0.97578257066436547</v>
      </c>
      <c r="G28" s="21">
        <f t="shared" si="1"/>
        <v>0.680623249843059</v>
      </c>
      <c r="H28" s="24">
        <v>8403.2000000000007</v>
      </c>
      <c r="I28" s="21">
        <f t="shared" si="2"/>
        <v>0.14162704585789093</v>
      </c>
      <c r="J28" s="21">
        <f t="shared" si="3"/>
        <v>9.8787028089504583E-2</v>
      </c>
      <c r="K28" s="25">
        <v>8437.2000000000007</v>
      </c>
      <c r="L28" s="22">
        <f t="shared" si="4"/>
        <v>0.14220007988768535</v>
      </c>
      <c r="M28" s="33">
        <f t="shared" si="5"/>
        <v>9.9186728079394534E-2</v>
      </c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5.5" x14ac:dyDescent="0.2">
      <c r="A29" s="4"/>
      <c r="B29" s="32" t="s">
        <v>21</v>
      </c>
      <c r="C29" s="18">
        <v>4736.7</v>
      </c>
      <c r="D29" s="19">
        <f>7689.7-1744</f>
        <v>5945.7</v>
      </c>
      <c r="E29" s="24">
        <v>8746.2000000000007</v>
      </c>
      <c r="F29" s="21">
        <f t="shared" si="0"/>
        <v>1.8464753942618282</v>
      </c>
      <c r="G29" s="21">
        <f t="shared" si="1"/>
        <v>1.4710126646147639</v>
      </c>
      <c r="H29" s="24">
        <v>8746.2000000000007</v>
      </c>
      <c r="I29" s="21">
        <f t="shared" si="2"/>
        <v>1.8464753942618282</v>
      </c>
      <c r="J29" s="21">
        <f t="shared" si="3"/>
        <v>1.4710126646147639</v>
      </c>
      <c r="K29" s="25">
        <v>8746.2000000000007</v>
      </c>
      <c r="L29" s="22">
        <f t="shared" si="4"/>
        <v>1.8464753942618282</v>
      </c>
      <c r="M29" s="33">
        <f t="shared" si="5"/>
        <v>1.4710126646147639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3.5" thickBot="1" x14ac:dyDescent="0.25">
      <c r="A30" s="4"/>
      <c r="B30" s="34" t="s">
        <v>2</v>
      </c>
      <c r="C30" s="35">
        <v>153422.5</v>
      </c>
      <c r="D30" s="36">
        <v>77099.7</v>
      </c>
      <c r="E30" s="37">
        <v>80433.600000000006</v>
      </c>
      <c r="F30" s="38">
        <f t="shared" si="0"/>
        <v>0.52426208672130881</v>
      </c>
      <c r="G30" s="38">
        <f t="shared" si="1"/>
        <v>1.0432414133907137</v>
      </c>
      <c r="H30" s="37">
        <v>95141.5</v>
      </c>
      <c r="I30" s="38">
        <f t="shared" si="2"/>
        <v>0.62012742589906955</v>
      </c>
      <c r="J30" s="38">
        <f t="shared" si="3"/>
        <v>1.2340060985970114</v>
      </c>
      <c r="K30" s="39">
        <v>178336.9</v>
      </c>
      <c r="L30" s="40">
        <f t="shared" si="4"/>
        <v>1.1623907836203946</v>
      </c>
      <c r="M30" s="41">
        <f t="shared" si="5"/>
        <v>2.3130686630427877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2.75" customHeight="1" thickBot="1" x14ac:dyDescent="0.25">
      <c r="A31" s="4"/>
      <c r="B31" s="26" t="s">
        <v>0</v>
      </c>
      <c r="C31" s="27">
        <f>SUM(C9:C30)</f>
        <v>5817894.1999999993</v>
      </c>
      <c r="D31" s="27">
        <f>SUM(D9:D30)</f>
        <v>7024746.1000000006</v>
      </c>
      <c r="E31" s="28">
        <f>SUM(E9:E30)</f>
        <v>6449134.5999999987</v>
      </c>
      <c r="F31" s="29">
        <f t="shared" si="0"/>
        <v>1.1084998073701648</v>
      </c>
      <c r="G31" s="29">
        <f t="shared" si="1"/>
        <v>0.91805945840519387</v>
      </c>
      <c r="H31" s="28">
        <f>SUM(H9:H30)</f>
        <v>6761528.6000000006</v>
      </c>
      <c r="I31" s="29">
        <f t="shared" si="2"/>
        <v>1.1621951805173771</v>
      </c>
      <c r="J31" s="29">
        <f t="shared" si="3"/>
        <v>0.96252996247081446</v>
      </c>
      <c r="K31" s="28">
        <f>SUM(K9:K30)</f>
        <v>6762762.1000000015</v>
      </c>
      <c r="L31" s="30">
        <f t="shared" si="4"/>
        <v>1.1624071988108691</v>
      </c>
      <c r="M31" s="31">
        <f t="shared" si="5"/>
        <v>0.96270555600578944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1.25" customHeight="1" x14ac:dyDescent="0.2">
      <c r="A32" s="6"/>
      <c r="B32" s="6"/>
      <c r="C32" s="6"/>
      <c r="D32" s="6"/>
      <c r="E32" s="11"/>
      <c r="F32" s="11"/>
      <c r="G32" s="11"/>
      <c r="H32" s="7"/>
      <c r="I32" s="7"/>
      <c r="J32" s="7"/>
      <c r="K32" s="7"/>
      <c r="L32" s="6"/>
      <c r="M32" s="6"/>
      <c r="N32" s="6"/>
      <c r="O32" s="6"/>
      <c r="P32" s="8"/>
      <c r="Q32" s="1"/>
      <c r="R32" s="1"/>
      <c r="S32" s="1"/>
      <c r="T32" s="1"/>
      <c r="U32" s="8"/>
      <c r="V32" s="1"/>
      <c r="W32" s="1"/>
      <c r="X32" s="1"/>
      <c r="Y32" s="1"/>
    </row>
    <row r="33" spans="2:11" x14ac:dyDescent="0.2">
      <c r="B33" s="14"/>
      <c r="E33" s="16"/>
      <c r="F33" s="16"/>
      <c r="G33" s="16"/>
      <c r="H33" s="16"/>
      <c r="I33" s="16"/>
      <c r="J33" s="16"/>
      <c r="K33" s="16"/>
    </row>
  </sheetData>
  <mergeCells count="1">
    <mergeCell ref="B5:K5"/>
  </mergeCells>
  <pageMargins left="0.39370078740157499" right="0.39370078740157499" top="0.999999984981507" bottom="0.999999984981507" header="0.499999992490753" footer="0.499999992490753"/>
  <pageSetup paperSize="9" scale="54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Мясников А.Ю.</cp:lastModifiedBy>
  <cp:lastPrinted>2025-11-17T10:06:58Z</cp:lastPrinted>
  <dcterms:created xsi:type="dcterms:W3CDTF">2019-11-13T05:33:19Z</dcterms:created>
  <dcterms:modified xsi:type="dcterms:W3CDTF">2025-11-18T07:03:08Z</dcterms:modified>
</cp:coreProperties>
</file>